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Computacion\Desktop\2018\NorLab febrero 2018\MODULO II\MODULO II JORNADA DE TRABAJO\RECURSO DE PROFUNDIZACIÓN\"/>
    </mc:Choice>
  </mc:AlternateContent>
  <bookViews>
    <workbookView xWindow="0" yWindow="0" windowWidth="20400" windowHeight="7755" activeTab="2"/>
  </bookViews>
  <sheets>
    <sheet name="SUELDO MENSUAL" sheetId="1" r:id="rId1"/>
    <sheet name="SUELDO DIARIO 6 DIAS" sheetId="5" r:id="rId2"/>
    <sheet name="SUELDO 5 DIAS" sheetId="6" r:id="rId3"/>
    <sheet name="SUELDO POR HORA" sheetId="7" r:id="rId4"/>
    <sheet name="JORNADA 56 HORAS" sheetId="2" r:id="rId5"/>
    <sheet name="JORNADA 60 HORAS" sheetId="3" r:id="rId6"/>
    <sheet name="jornada 180 horas mensuales" sheetId="4" r:id="rId7"/>
  </sheets>
  <calcPr calcId="162913"/>
</workbook>
</file>

<file path=xl/calcChain.xml><?xml version="1.0" encoding="utf-8"?>
<calcChain xmlns="http://schemas.openxmlformats.org/spreadsheetml/2006/main">
  <c r="C32" i="6" l="1"/>
  <c r="C37" i="6" s="1"/>
  <c r="C37" i="5"/>
  <c r="C32" i="5"/>
  <c r="E19" i="5"/>
  <c r="D26" i="5" s="1"/>
  <c r="E14" i="7"/>
  <c r="E16" i="7" s="1"/>
  <c r="C85" i="1"/>
  <c r="E12" i="7"/>
  <c r="E20" i="6"/>
  <c r="D26" i="6" s="1"/>
  <c r="C12" i="6"/>
  <c r="D11" i="5"/>
  <c r="C12" i="4"/>
  <c r="C12" i="3"/>
  <c r="C12" i="2"/>
  <c r="C113" i="1"/>
  <c r="C106" i="1"/>
  <c r="C99" i="1"/>
  <c r="C92" i="1"/>
  <c r="C78" i="1"/>
  <c r="C70" i="1"/>
  <c r="C63" i="1"/>
  <c r="C56" i="1"/>
  <c r="C49" i="1"/>
  <c r="C42" i="1"/>
  <c r="C35" i="1"/>
  <c r="C28" i="1"/>
</calcChain>
</file>

<file path=xl/sharedStrings.xml><?xml version="1.0" encoding="utf-8"?>
<sst xmlns="http://schemas.openxmlformats.org/spreadsheetml/2006/main" count="129" uniqueCount="93">
  <si>
    <t>FACTORES DE HORAS EXTRAORDINARIAS.</t>
  </si>
  <si>
    <t>La Dirección del Trabajo ha establecido mediante Oficio Circular N° 4, de 15.05.1987, un procedimiento simplificado de determinación de factores de horas extras, el cual es para trabajadores con sueldo mensual el siguiente:</t>
  </si>
  <si>
    <t>1.</t>
  </si>
  <si>
    <t>Se divide el sueldo mensual por 30, para obtener el monto del sueldo diario;</t>
  </si>
  <si>
    <t>2.</t>
  </si>
  <si>
    <t xml:space="preserve">Este monto diario se multiplica por 7, para determinar el sueldo convenido  para la jornada ordinaria semanal; </t>
  </si>
  <si>
    <t>3.</t>
  </si>
  <si>
    <t xml:space="preserve">El producto así obtenido se divide por la cantidad de horas pactadas para la jornada ordinaria semanal; y </t>
  </si>
  <si>
    <t>4.</t>
  </si>
  <si>
    <t>La cifra resultante, equivalente al valor de la hora ordinaria se incrementa en un  50%.</t>
  </si>
  <si>
    <t>Lo anterior, PARA UNA JORNADA DE 45 HORAS SEMANALES, se expresa en la siguiente fórmula:</t>
  </si>
  <si>
    <t>Factor horas extras = (((1/30) X 7) / 40) X 1.5</t>
  </si>
  <si>
    <t>Factor horas extras = (((1/30) X 7) / 30) X 1.5</t>
  </si>
  <si>
    <t>Factor horas extras = (((1/30) X 7) / 20) X 1.5</t>
  </si>
  <si>
    <t>Factor horas extras = (((1/30) X 7) / 45) X 1.5</t>
  </si>
  <si>
    <t>Factor horas extras =</t>
  </si>
  <si>
    <t>Ejemplo 1:</t>
  </si>
  <si>
    <t>JORNADA 45 HORAS SEMANALES</t>
  </si>
  <si>
    <t>Ejemplo 2:</t>
  </si>
  <si>
    <t>JORNADA 42 HORAS SEMANALES</t>
  </si>
  <si>
    <t>Ejemplo 3:</t>
  </si>
  <si>
    <t>JORNADA 40 HORAS SEMANALES</t>
  </si>
  <si>
    <t>Factor horas extras = (((1/30) X 7) / 42) X 1.5</t>
  </si>
  <si>
    <t>Ejemplo 4:</t>
  </si>
  <si>
    <t>JORNADA 33 HORAS SEMANALES</t>
  </si>
  <si>
    <t>Factor horas extras = (((1/30) X 7) / 33) X 1.5</t>
  </si>
  <si>
    <t>JORNADA 38,5 HORAS SEMANALES</t>
  </si>
  <si>
    <t>Factor horas extras = (((1/30) X 7) / 38,5) X 1.5</t>
  </si>
  <si>
    <t>Ejemplo 5:</t>
  </si>
  <si>
    <t>Ejemplo 6:</t>
  </si>
  <si>
    <t>JORNADA 30 HORAS SEMANALES</t>
  </si>
  <si>
    <t>Ejemplo 7:</t>
  </si>
  <si>
    <t>JORNADA 27 HORAS SEMANALES</t>
  </si>
  <si>
    <t>Factor horas extras = (((1/30) X 7) / 27) X 1.5</t>
  </si>
  <si>
    <t>Ejemplo 8:</t>
  </si>
  <si>
    <t>JORNADA 25 HORAS SEMANALES</t>
  </si>
  <si>
    <t>Factor horas extras = (((1/30) X 7) / 25) X 1.5</t>
  </si>
  <si>
    <t>Ejemplo 9:</t>
  </si>
  <si>
    <t>JORNADA 22,5 HORAS SEMANALES</t>
  </si>
  <si>
    <t>Factor horas extras = (((1/30) X 7) / 22,5) X 1.5</t>
  </si>
  <si>
    <t>Ejemplo 10:</t>
  </si>
  <si>
    <t>JORNADA 20 HORAS SEMANALES</t>
  </si>
  <si>
    <t>Ejemplo 11:</t>
  </si>
  <si>
    <t>JORNADA 18 HORAS SEMANALES</t>
  </si>
  <si>
    <t>Factor horas extras = (((1/30) X 7) /18) X 1.5</t>
  </si>
  <si>
    <t>Ejemplo 12:</t>
  </si>
  <si>
    <t>JORNADA 15 HORAS SEMANALES</t>
  </si>
  <si>
    <t>Factor horas extras = (((1/30) X 7) /15) X 1.5</t>
  </si>
  <si>
    <t xml:space="preserve">FACTOR DE HORAS EXTRAORDINARIAS </t>
  </si>
  <si>
    <t>JORNADA ARTICULO 106 CÓDIGO DEL TRABAJO</t>
  </si>
  <si>
    <t>En el caso de la jornada ordinaria de trabajo del personal embarcado o gente de mar, que de acuerdo a lo dispuesto en el artículo 106 del Código del Trabajo, tienen una jornada de 56 horas semanales, el factor de horas extras se obtendrá de la siguiente forma:</t>
  </si>
  <si>
    <t>JORNADA 56 HORAS SEMANALES</t>
  </si>
  <si>
    <t>Factor horas extras = (((1/30) X 7) / 56) X 1.5</t>
  </si>
  <si>
    <t>JORNADA ARTICULO 27 DEL CÓDIGO DEL TRABAJO</t>
  </si>
  <si>
    <t>En el caso de la jornada ordinaria de trabajo del personal de hoteles y restaurantes, que de acuerdo a lo dispuesto en el artículo 27 del Código del Trabajo, tienen una jornada de 60 horas semanales, el factor de horas extras se obtendrá de la siguiente forma:</t>
  </si>
  <si>
    <t>JORNADA 60 HORAS SEMANALES</t>
  </si>
  <si>
    <t>Factor horas extras = (((1/30) X 7) / 60) X 1.5</t>
  </si>
  <si>
    <t>En el caso de la jornada ordinaria de trabajo de los choferes de carga terrestre interurbana y transporte interurbano de pasajeros de los articulo 25 y 25 bis del Código del Trabajo que tiene una jornada mensual de 180 horas,  el factor de horas extras se obtendrá de la siguiente forma:</t>
  </si>
  <si>
    <t>JORNADA 180 HORAS MENSUALES</t>
  </si>
  <si>
    <t>Factor horas extras =  (1/180) X 1,5</t>
  </si>
  <si>
    <t>JORNADA ARTICULOS 25 Y 25 BIS DEL CÓDIGO DEL TRABAJO</t>
  </si>
  <si>
    <t>FACTOR  HORAS EXTRAORDINARIAS SUELDO DIARIO 6 DÍAS</t>
  </si>
  <si>
    <t xml:space="preserve">                 </t>
  </si>
  <si>
    <t>FACTOR HORAS EXTRAS=</t>
  </si>
  <si>
    <t>Conforme el artículo 45 del Código del Trabajo se debe sumar al sueldo diario la semana corrida para el cálculo del sobretiempo.</t>
  </si>
  <si>
    <t>La determinación del valor de las horas extras seria:</t>
  </si>
  <si>
    <t xml:space="preserve">Valor hora extra = ((Semana Corrida/ 6) + Sueldo) X Factor </t>
  </si>
  <si>
    <t xml:space="preserve">Valor Hora extra = </t>
  </si>
  <si>
    <t>FACTOR  HORAS EXTRAORDINARIAS SUELDO DIARIO 5 DÍAS</t>
  </si>
  <si>
    <t>Semana corrida = (15.000 x 5) / 5 =</t>
  </si>
  <si>
    <t xml:space="preserve">Valor hora extra = ((Semana Corrida/5) + Sueldo) X Factor </t>
  </si>
  <si>
    <t>FACTOR  HORAS EXTRAORDINARIAS SUELDO POR HORA</t>
  </si>
  <si>
    <t xml:space="preserve">            FACTOR = 1.5</t>
  </si>
  <si>
    <t>Trabajador con una jornada semanal de 45 horas distribuidas de lunes a viernes con un sueldo por hora de $1.500.-.</t>
  </si>
  <si>
    <t xml:space="preserve">Ejemplo: </t>
  </si>
  <si>
    <t xml:space="preserve">Semana corrida = (1500 x 45) / 5 = </t>
  </si>
  <si>
    <t xml:space="preserve">Semana corrida por hora = 13500 / 45 </t>
  </si>
  <si>
    <t>Valor Hora extra (1500 + 300) x 1,5 =</t>
  </si>
  <si>
    <t>JORNADA 23 HORAS SEMANALES</t>
  </si>
  <si>
    <t>Factor horas extras = (((1/30) X 7) / 23) X 1.5</t>
  </si>
  <si>
    <t>Trabajador con una jornada semanal de 45 horas distribuidas de lunes a viernes con un sueldo base diario de $15.000.-, por día efectivamente laborado.</t>
  </si>
  <si>
    <t>sueldo por hora=</t>
  </si>
  <si>
    <t>Trabajador con una jornada semanal de 45 horas distribuidas de lunes a sábado con un sueldo base diario de $15.000.-, por día efectivamente laborado.</t>
  </si>
  <si>
    <t>Semana corrida = (15.000 x 6) / 6 =</t>
  </si>
  <si>
    <t xml:space="preserve">Valor Hora extra = ((15000 / 6) + 15000) X 0,2 </t>
  </si>
  <si>
    <t xml:space="preserve">Valor Hora extra = (2500 +15000) X 0,2 </t>
  </si>
  <si>
    <t>sueldo diario</t>
  </si>
  <si>
    <t xml:space="preserve">Semana corrida </t>
  </si>
  <si>
    <t>Valor hora extra = ((Semana Corrida/ 6) + Sueldo) X 0,2</t>
  </si>
  <si>
    <t>Trabajador con una jornada semanal de 45 horas distribuidas de lunes a sábado</t>
  </si>
  <si>
    <t>Trabajador con una jornada semanal de 45 horas distribuidas de lunes a viernes</t>
  </si>
  <si>
    <t>Valor Hora extra = ((15000 / 5) + 15000) X 0,16666667</t>
  </si>
  <si>
    <t>Valor hora extra = ((Semana Corrida/ 6) + Sueldo) X 0,16666667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</si>
</sst>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0" xfId="0" applyFont="1" applyFill="1"/>
    <xf numFmtId="0" fontId="0" fillId="0" borderId="0" xfId="0" applyAlignment="1"/>
    <xf numFmtId="164" fontId="1" fillId="0" borderId="0" xfId="0" applyNumberFormat="1" applyFont="1"/>
    <xf numFmtId="0" fontId="4" fillId="0" borderId="0" xfId="0" applyFont="1" applyAlignment="1">
      <alignment horizontal="center"/>
    </xf>
    <xf numFmtId="3" fontId="1" fillId="0" borderId="0" xfId="0" applyNumberFormat="1" applyFont="1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justify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7</xdr:col>
      <xdr:colOff>104775</xdr:colOff>
      <xdr:row>20</xdr:row>
      <xdr:rowOff>180975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3505200"/>
          <a:ext cx="5619750" cy="17049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28575</xdr:colOff>
      <xdr:row>9</xdr:row>
      <xdr:rowOff>57150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771525"/>
          <a:ext cx="5619750" cy="12001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3</xdr:col>
      <xdr:colOff>171450</xdr:colOff>
      <xdr:row>10</xdr:row>
      <xdr:rowOff>57150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4425" y="809625"/>
          <a:ext cx="5619750" cy="12001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H113"/>
  <sheetViews>
    <sheetView showGridLines="0" workbookViewId="0">
      <selection activeCell="C2" sqref="C2:F2"/>
    </sheetView>
  </sheetViews>
  <sheetFormatPr baseColWidth="10" defaultRowHeight="15" x14ac:dyDescent="0.25"/>
  <cols>
    <col min="1" max="1" width="5.28515625" customWidth="1"/>
    <col min="2" max="2" width="18.7109375" customWidth="1"/>
    <col min="3" max="3" width="13.28515625" customWidth="1"/>
    <col min="4" max="4" width="16.42578125" customWidth="1"/>
  </cols>
  <sheetData>
    <row r="2" spans="1:8" ht="21" x14ac:dyDescent="0.35">
      <c r="C2" s="4" t="s">
        <v>0</v>
      </c>
    </row>
    <row r="4" spans="1:8" ht="45" customHeight="1" x14ac:dyDescent="0.25">
      <c r="B4" s="15" t="s">
        <v>1</v>
      </c>
      <c r="C4" s="15"/>
      <c r="D4" s="15"/>
      <c r="E4" s="15"/>
      <c r="F4" s="15"/>
      <c r="G4" s="15"/>
      <c r="H4" s="15"/>
    </row>
    <row r="6" spans="1:8" ht="30" customHeight="1" x14ac:dyDescent="0.25">
      <c r="A6" s="5" t="s">
        <v>2</v>
      </c>
      <c r="B6" s="15" t="s">
        <v>3</v>
      </c>
      <c r="C6" s="14"/>
      <c r="D6" s="14"/>
      <c r="E6" s="14"/>
      <c r="F6" s="14"/>
      <c r="G6" s="14"/>
      <c r="H6" s="14"/>
    </row>
    <row r="7" spans="1:8" ht="30" customHeight="1" x14ac:dyDescent="0.25">
      <c r="A7" s="5" t="s">
        <v>4</v>
      </c>
      <c r="B7" s="15" t="s">
        <v>5</v>
      </c>
      <c r="C7" s="14"/>
      <c r="D7" s="14"/>
      <c r="E7" s="14"/>
      <c r="F7" s="14"/>
      <c r="G7" s="14"/>
      <c r="H7" s="14"/>
    </row>
    <row r="8" spans="1:8" ht="30" customHeight="1" x14ac:dyDescent="0.25">
      <c r="A8" s="5" t="s">
        <v>6</v>
      </c>
      <c r="B8" s="15" t="s">
        <v>7</v>
      </c>
      <c r="C8" s="14"/>
      <c r="D8" s="14"/>
      <c r="E8" s="14"/>
      <c r="F8" s="14"/>
      <c r="G8" s="14"/>
      <c r="H8" s="14"/>
    </row>
    <row r="9" spans="1:8" ht="30" customHeight="1" x14ac:dyDescent="0.25">
      <c r="A9" s="5" t="s">
        <v>8</v>
      </c>
      <c r="B9" s="15" t="s">
        <v>9</v>
      </c>
      <c r="C9" s="14"/>
      <c r="D9" s="14"/>
      <c r="E9" s="14"/>
      <c r="F9" s="14"/>
      <c r="G9" s="14"/>
      <c r="H9" s="14"/>
    </row>
    <row r="11" spans="1:8" ht="30" customHeight="1" x14ac:dyDescent="0.25">
      <c r="B11" s="15" t="s">
        <v>10</v>
      </c>
      <c r="C11" s="14"/>
      <c r="D11" s="14"/>
      <c r="E11" s="14"/>
      <c r="F11" s="14"/>
      <c r="G11" s="14"/>
      <c r="H11" s="14"/>
    </row>
    <row r="23" spans="2:3" x14ac:dyDescent="0.25">
      <c r="B23" s="7" t="s">
        <v>16</v>
      </c>
    </row>
    <row r="24" spans="2:3" x14ac:dyDescent="0.25">
      <c r="B24" s="1" t="s">
        <v>17</v>
      </c>
    </row>
    <row r="25" spans="2:3" x14ac:dyDescent="0.25">
      <c r="B25" s="1"/>
    </row>
    <row r="26" spans="2:3" x14ac:dyDescent="0.25">
      <c r="B26" t="s">
        <v>14</v>
      </c>
    </row>
    <row r="28" spans="2:3" x14ac:dyDescent="0.25">
      <c r="B28" s="1" t="s">
        <v>15</v>
      </c>
      <c r="C28" s="1">
        <f>1/30*7/45*1.5</f>
        <v>7.7777777777777776E-3</v>
      </c>
    </row>
    <row r="30" spans="2:3" x14ac:dyDescent="0.25">
      <c r="B30" s="7" t="s">
        <v>18</v>
      </c>
    </row>
    <row r="31" spans="2:3" x14ac:dyDescent="0.25">
      <c r="B31" s="1" t="s">
        <v>19</v>
      </c>
    </row>
    <row r="32" spans="2:3" x14ac:dyDescent="0.25">
      <c r="B32" s="1"/>
    </row>
    <row r="33" spans="2:4" x14ac:dyDescent="0.25">
      <c r="B33" s="14" t="s">
        <v>22</v>
      </c>
      <c r="C33" s="14"/>
      <c r="D33" s="14"/>
    </row>
    <row r="35" spans="2:4" x14ac:dyDescent="0.25">
      <c r="B35" s="1" t="s">
        <v>15</v>
      </c>
      <c r="C35" s="1">
        <f>1/30*7/42*1.5</f>
        <v>8.3333333333333332E-3</v>
      </c>
    </row>
    <row r="37" spans="2:4" x14ac:dyDescent="0.25">
      <c r="B37" s="7" t="s">
        <v>20</v>
      </c>
    </row>
    <row r="38" spans="2:4" x14ac:dyDescent="0.25">
      <c r="B38" s="1" t="s">
        <v>21</v>
      </c>
    </row>
    <row r="39" spans="2:4" x14ac:dyDescent="0.25">
      <c r="B39" s="1"/>
    </row>
    <row r="40" spans="2:4" x14ac:dyDescent="0.25">
      <c r="B40" s="14" t="s">
        <v>11</v>
      </c>
      <c r="C40" s="14"/>
      <c r="D40" s="14"/>
    </row>
    <row r="42" spans="2:4" x14ac:dyDescent="0.25">
      <c r="B42" s="1" t="s">
        <v>15</v>
      </c>
      <c r="C42" s="1">
        <f>1/30*7/40*1.5</f>
        <v>8.7500000000000008E-3</v>
      </c>
    </row>
    <row r="44" spans="2:4" x14ac:dyDescent="0.25">
      <c r="B44" s="7" t="s">
        <v>23</v>
      </c>
    </row>
    <row r="45" spans="2:4" x14ac:dyDescent="0.25">
      <c r="B45" s="1" t="s">
        <v>24</v>
      </c>
    </row>
    <row r="46" spans="2:4" x14ac:dyDescent="0.25">
      <c r="B46" s="1"/>
    </row>
    <row r="47" spans="2:4" x14ac:dyDescent="0.25">
      <c r="B47" s="14" t="s">
        <v>25</v>
      </c>
      <c r="C47" s="14"/>
      <c r="D47" s="14"/>
    </row>
    <row r="49" spans="2:4" x14ac:dyDescent="0.25">
      <c r="B49" s="1" t="s">
        <v>15</v>
      </c>
      <c r="C49" s="1">
        <f>1/30*7/33*1.5</f>
        <v>1.0606060606060607E-2</v>
      </c>
    </row>
    <row r="51" spans="2:4" x14ac:dyDescent="0.25">
      <c r="B51" s="7" t="s">
        <v>28</v>
      </c>
    </row>
    <row r="52" spans="2:4" x14ac:dyDescent="0.25">
      <c r="B52" s="1" t="s">
        <v>26</v>
      </c>
    </row>
    <row r="53" spans="2:4" x14ac:dyDescent="0.25">
      <c r="B53" s="1"/>
    </row>
    <row r="54" spans="2:4" x14ac:dyDescent="0.25">
      <c r="B54" s="14" t="s">
        <v>27</v>
      </c>
      <c r="C54" s="14"/>
      <c r="D54" s="14"/>
    </row>
    <row r="56" spans="2:4" x14ac:dyDescent="0.25">
      <c r="B56" s="1" t="s">
        <v>15</v>
      </c>
      <c r="C56" s="1">
        <f>1/30*7/38.5*1.5</f>
        <v>9.0909090909090905E-3</v>
      </c>
    </row>
    <row r="58" spans="2:4" x14ac:dyDescent="0.25">
      <c r="B58" s="7" t="s">
        <v>29</v>
      </c>
    </row>
    <row r="59" spans="2:4" x14ac:dyDescent="0.25">
      <c r="B59" s="1" t="s">
        <v>30</v>
      </c>
    </row>
    <row r="60" spans="2:4" x14ac:dyDescent="0.25">
      <c r="B60" s="1"/>
    </row>
    <row r="61" spans="2:4" x14ac:dyDescent="0.25">
      <c r="B61" s="14" t="s">
        <v>12</v>
      </c>
      <c r="C61" s="14"/>
      <c r="D61" s="14"/>
    </row>
    <row r="63" spans="2:4" x14ac:dyDescent="0.25">
      <c r="B63" s="1" t="s">
        <v>15</v>
      </c>
      <c r="C63" s="1">
        <f>1/30*7/30*1.5</f>
        <v>1.1666666666666665E-2</v>
      </c>
    </row>
    <row r="65" spans="2:4" x14ac:dyDescent="0.25">
      <c r="B65" s="7" t="s">
        <v>31</v>
      </c>
    </row>
    <row r="66" spans="2:4" x14ac:dyDescent="0.25">
      <c r="B66" s="1" t="s">
        <v>32</v>
      </c>
    </row>
    <row r="67" spans="2:4" x14ac:dyDescent="0.25">
      <c r="B67" s="1"/>
    </row>
    <row r="68" spans="2:4" x14ac:dyDescent="0.25">
      <c r="B68" s="14" t="s">
        <v>33</v>
      </c>
      <c r="C68" s="14"/>
      <c r="D68" s="14"/>
    </row>
    <row r="70" spans="2:4" x14ac:dyDescent="0.25">
      <c r="B70" s="1" t="s">
        <v>15</v>
      </c>
      <c r="C70" s="1">
        <f>1/30*7/27*1.5</f>
        <v>1.2962962962962964E-2</v>
      </c>
    </row>
    <row r="73" spans="2:4" x14ac:dyDescent="0.25">
      <c r="B73" s="7" t="s">
        <v>34</v>
      </c>
    </row>
    <row r="74" spans="2:4" x14ac:dyDescent="0.25">
      <c r="B74" s="1" t="s">
        <v>35</v>
      </c>
    </row>
    <row r="75" spans="2:4" x14ac:dyDescent="0.25">
      <c r="B75" s="1"/>
    </row>
    <row r="76" spans="2:4" x14ac:dyDescent="0.25">
      <c r="B76" s="14" t="s">
        <v>36</v>
      </c>
      <c r="C76" s="14"/>
      <c r="D76" s="14"/>
    </row>
    <row r="78" spans="2:4" x14ac:dyDescent="0.25">
      <c r="B78" s="1" t="s">
        <v>15</v>
      </c>
      <c r="C78" s="1">
        <f>1/30*7/25*1.5</f>
        <v>1.4000000000000002E-2</v>
      </c>
    </row>
    <row r="80" spans="2:4" x14ac:dyDescent="0.25">
      <c r="B80" s="7" t="s">
        <v>37</v>
      </c>
    </row>
    <row r="81" spans="2:4" x14ac:dyDescent="0.25">
      <c r="B81" s="1" t="s">
        <v>78</v>
      </c>
    </row>
    <row r="82" spans="2:4" x14ac:dyDescent="0.25">
      <c r="B82" s="1"/>
    </row>
    <row r="83" spans="2:4" x14ac:dyDescent="0.25">
      <c r="B83" s="14" t="s">
        <v>79</v>
      </c>
      <c r="C83" s="14"/>
      <c r="D83" s="14"/>
    </row>
    <row r="85" spans="2:4" x14ac:dyDescent="0.25">
      <c r="B85" s="1" t="s">
        <v>15</v>
      </c>
      <c r="C85" s="1">
        <f>1/30*7/23*1.5</f>
        <v>1.5217391304347828E-2</v>
      </c>
    </row>
    <row r="87" spans="2:4" x14ac:dyDescent="0.25">
      <c r="B87" s="7" t="s">
        <v>37</v>
      </c>
    </row>
    <row r="88" spans="2:4" x14ac:dyDescent="0.25">
      <c r="B88" s="1" t="s">
        <v>38</v>
      </c>
    </row>
    <row r="89" spans="2:4" x14ac:dyDescent="0.25">
      <c r="B89" s="1"/>
    </row>
    <row r="90" spans="2:4" x14ac:dyDescent="0.25">
      <c r="B90" s="8" t="s">
        <v>39</v>
      </c>
      <c r="C90" s="8"/>
      <c r="D90" s="8"/>
    </row>
    <row r="92" spans="2:4" x14ac:dyDescent="0.25">
      <c r="B92" s="1" t="s">
        <v>15</v>
      </c>
      <c r="C92" s="1">
        <f>1/30*7/22.5*1.5</f>
        <v>1.5555555555555555E-2</v>
      </c>
    </row>
    <row r="94" spans="2:4" x14ac:dyDescent="0.25">
      <c r="B94" s="7" t="s">
        <v>40</v>
      </c>
    </row>
    <row r="95" spans="2:4" x14ac:dyDescent="0.25">
      <c r="B95" s="1" t="s">
        <v>41</v>
      </c>
    </row>
    <row r="96" spans="2:4" x14ac:dyDescent="0.25">
      <c r="B96" s="1"/>
    </row>
    <row r="97" spans="2:4" x14ac:dyDescent="0.25">
      <c r="B97" s="8" t="s">
        <v>13</v>
      </c>
      <c r="C97" s="8"/>
      <c r="D97" s="8"/>
    </row>
    <row r="99" spans="2:4" x14ac:dyDescent="0.25">
      <c r="B99" s="1" t="s">
        <v>15</v>
      </c>
      <c r="C99" s="1">
        <f>1/30*7/20*1.5</f>
        <v>1.7500000000000002E-2</v>
      </c>
    </row>
    <row r="101" spans="2:4" x14ac:dyDescent="0.25">
      <c r="B101" s="7" t="s">
        <v>42</v>
      </c>
    </row>
    <row r="102" spans="2:4" x14ac:dyDescent="0.25">
      <c r="B102" s="1" t="s">
        <v>43</v>
      </c>
    </row>
    <row r="103" spans="2:4" x14ac:dyDescent="0.25">
      <c r="B103" s="1"/>
    </row>
    <row r="104" spans="2:4" x14ac:dyDescent="0.25">
      <c r="B104" s="8" t="s">
        <v>44</v>
      </c>
      <c r="C104" s="8"/>
      <c r="D104" s="8"/>
    </row>
    <row r="106" spans="2:4" x14ac:dyDescent="0.25">
      <c r="B106" s="1" t="s">
        <v>15</v>
      </c>
      <c r="C106" s="1">
        <f>1/30*7/18*1.5</f>
        <v>1.9444444444444445E-2</v>
      </c>
    </row>
    <row r="108" spans="2:4" x14ac:dyDescent="0.25">
      <c r="B108" s="7" t="s">
        <v>45</v>
      </c>
    </row>
    <row r="109" spans="2:4" x14ac:dyDescent="0.25">
      <c r="B109" s="1" t="s">
        <v>46</v>
      </c>
    </row>
    <row r="110" spans="2:4" x14ac:dyDescent="0.25">
      <c r="B110" s="1"/>
    </row>
    <row r="111" spans="2:4" x14ac:dyDescent="0.25">
      <c r="B111" s="8" t="s">
        <v>47</v>
      </c>
      <c r="C111" s="8"/>
    </row>
    <row r="113" spans="2:3" x14ac:dyDescent="0.25">
      <c r="B113" s="1" t="s">
        <v>15</v>
      </c>
      <c r="C113" s="1">
        <f>1/30*7/15*1.5</f>
        <v>2.3333333333333331E-2</v>
      </c>
    </row>
  </sheetData>
  <mergeCells count="14">
    <mergeCell ref="B11:H11"/>
    <mergeCell ref="B4:H4"/>
    <mergeCell ref="B6:H6"/>
    <mergeCell ref="B7:H7"/>
    <mergeCell ref="B8:H8"/>
    <mergeCell ref="B9:H9"/>
    <mergeCell ref="B61:D61"/>
    <mergeCell ref="B68:D68"/>
    <mergeCell ref="B76:D76"/>
    <mergeCell ref="B83:D83"/>
    <mergeCell ref="B33:D33"/>
    <mergeCell ref="B40:D40"/>
    <mergeCell ref="B47:D47"/>
    <mergeCell ref="B54:D54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H37"/>
  <sheetViews>
    <sheetView showGridLines="0" topLeftCell="A25" workbookViewId="0">
      <selection activeCell="K15" sqref="K15"/>
    </sheetView>
  </sheetViews>
  <sheetFormatPr baseColWidth="10" defaultRowHeight="15" x14ac:dyDescent="0.25"/>
  <cols>
    <col min="1" max="1" width="4.7109375" customWidth="1"/>
    <col min="2" max="2" width="15.28515625" customWidth="1"/>
  </cols>
  <sheetData>
    <row r="2" spans="2:7" ht="15.75" x14ac:dyDescent="0.25">
      <c r="B2" s="2" t="s">
        <v>61</v>
      </c>
    </row>
    <row r="11" spans="2:7" x14ac:dyDescent="0.25">
      <c r="B11" s="1" t="s">
        <v>63</v>
      </c>
      <c r="D11">
        <f>(1*6)/45*1.5</f>
        <v>0.2</v>
      </c>
    </row>
    <row r="13" spans="2:7" ht="28.5" customHeight="1" x14ac:dyDescent="0.25">
      <c r="B13" s="15" t="s">
        <v>64</v>
      </c>
      <c r="C13" s="15"/>
      <c r="D13" s="15"/>
      <c r="E13" s="15"/>
      <c r="F13" s="15"/>
      <c r="G13" s="15"/>
    </row>
    <row r="14" spans="2:7" ht="15" customHeight="1" x14ac:dyDescent="0.25">
      <c r="B14" s="6"/>
      <c r="C14" s="6"/>
      <c r="D14" s="6"/>
      <c r="E14" s="6"/>
      <c r="F14" s="6"/>
      <c r="G14" s="6"/>
    </row>
    <row r="15" spans="2:7" x14ac:dyDescent="0.25">
      <c r="B15" s="1" t="s">
        <v>16</v>
      </c>
    </row>
    <row r="17" spans="2:8" ht="35.25" customHeight="1" x14ac:dyDescent="0.25">
      <c r="B17" s="15" t="s">
        <v>82</v>
      </c>
      <c r="C17" s="15"/>
      <c r="D17" s="15"/>
      <c r="E17" s="15"/>
      <c r="F17" s="15"/>
      <c r="G17" s="15"/>
      <c r="H17" s="15"/>
    </row>
    <row r="18" spans="2:8" ht="15" customHeight="1" x14ac:dyDescent="0.25">
      <c r="B18" s="6"/>
      <c r="C18" s="6"/>
      <c r="D18" s="6"/>
      <c r="E18" s="6"/>
      <c r="F18" s="6"/>
      <c r="G18" s="6"/>
      <c r="H18" s="6"/>
    </row>
    <row r="19" spans="2:8" x14ac:dyDescent="0.25">
      <c r="B19" t="s">
        <v>83</v>
      </c>
      <c r="E19" s="11">
        <f>15000*6/6</f>
        <v>15000</v>
      </c>
    </row>
    <row r="20" spans="2:8" x14ac:dyDescent="0.25">
      <c r="B20" t="s">
        <v>65</v>
      </c>
    </row>
    <row r="22" spans="2:8" x14ac:dyDescent="0.25">
      <c r="B22" t="s">
        <v>66</v>
      </c>
    </row>
    <row r="23" spans="2:8" x14ac:dyDescent="0.25">
      <c r="B23" t="s">
        <v>84</v>
      </c>
    </row>
    <row r="24" spans="2:8" x14ac:dyDescent="0.25">
      <c r="B24" t="s">
        <v>85</v>
      </c>
    </row>
    <row r="26" spans="2:8" x14ac:dyDescent="0.25">
      <c r="B26" s="1" t="s">
        <v>67</v>
      </c>
      <c r="C26" s="1"/>
      <c r="D26" s="11">
        <f>((E19/6)+15000)*0.2</f>
        <v>3500</v>
      </c>
      <c r="E26" s="1"/>
    </row>
    <row r="28" spans="2:8" x14ac:dyDescent="0.25">
      <c r="B28" s="1" t="s">
        <v>18</v>
      </c>
    </row>
    <row r="30" spans="2:8" x14ac:dyDescent="0.25">
      <c r="B30" s="15" t="s">
        <v>89</v>
      </c>
      <c r="C30" s="15"/>
      <c r="D30" s="15"/>
      <c r="E30" s="15"/>
      <c r="F30" s="15"/>
      <c r="G30" s="15"/>
      <c r="H30" s="15"/>
    </row>
    <row r="31" spans="2:8" x14ac:dyDescent="0.25">
      <c r="B31" t="s">
        <v>86</v>
      </c>
      <c r="C31" s="11">
        <v>17000</v>
      </c>
      <c r="D31" s="13"/>
      <c r="E31" s="13"/>
      <c r="F31" s="13"/>
      <c r="G31" s="13"/>
      <c r="H31" s="13"/>
    </row>
    <row r="32" spans="2:8" x14ac:dyDescent="0.25">
      <c r="B32" t="s">
        <v>87</v>
      </c>
      <c r="C32" s="11">
        <f>C31*6/6</f>
        <v>17000</v>
      </c>
      <c r="E32" s="11"/>
    </row>
    <row r="33" spans="2:5" x14ac:dyDescent="0.25">
      <c r="B33" t="s">
        <v>65</v>
      </c>
    </row>
    <row r="35" spans="2:5" x14ac:dyDescent="0.25">
      <c r="B35" t="s">
        <v>88</v>
      </c>
    </row>
    <row r="37" spans="2:5" x14ac:dyDescent="0.25">
      <c r="B37" s="1" t="s">
        <v>67</v>
      </c>
      <c r="C37" s="11">
        <f>((C32/6)+C31)*0.2</f>
        <v>3966.6666666666665</v>
      </c>
      <c r="D37" s="11"/>
      <c r="E37" s="1"/>
    </row>
  </sheetData>
  <mergeCells count="3">
    <mergeCell ref="B13:G13"/>
    <mergeCell ref="B17:H17"/>
    <mergeCell ref="B30:H3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H37"/>
  <sheetViews>
    <sheetView showGridLines="0" tabSelected="1" workbookViewId="0">
      <selection activeCell="C12" sqref="C12"/>
    </sheetView>
  </sheetViews>
  <sheetFormatPr baseColWidth="10" defaultRowHeight="15" x14ac:dyDescent="0.25"/>
  <cols>
    <col min="1" max="1" width="5.28515625" customWidth="1"/>
    <col min="2" max="2" width="70.28515625" bestFit="1" customWidth="1"/>
  </cols>
  <sheetData>
    <row r="2" spans="2:7" ht="18.75" x14ac:dyDescent="0.3">
      <c r="B2" s="3" t="s">
        <v>68</v>
      </c>
    </row>
    <row r="12" spans="2:7" x14ac:dyDescent="0.25">
      <c r="B12" s="1" t="s">
        <v>63</v>
      </c>
      <c r="C12">
        <f>(1*5)/45*1.5</f>
        <v>0.16666666666666666</v>
      </c>
    </row>
    <row r="14" spans="2:7" ht="33" customHeight="1" x14ac:dyDescent="0.25">
      <c r="B14" s="15" t="s">
        <v>64</v>
      </c>
      <c r="C14" s="15"/>
      <c r="D14" s="15"/>
      <c r="E14" s="15"/>
      <c r="F14" s="15"/>
      <c r="G14" s="15"/>
    </row>
    <row r="16" spans="2:7" x14ac:dyDescent="0.25">
      <c r="B16" s="1" t="s">
        <v>16</v>
      </c>
    </row>
    <row r="18" spans="2:8" ht="30" customHeight="1" x14ac:dyDescent="0.25">
      <c r="B18" s="15" t="s">
        <v>80</v>
      </c>
      <c r="C18" s="15"/>
      <c r="D18" s="15"/>
      <c r="E18" s="15"/>
      <c r="F18" s="15"/>
      <c r="G18" s="15"/>
      <c r="H18" s="15"/>
    </row>
    <row r="19" spans="2:8" ht="15" customHeight="1" x14ac:dyDescent="0.25">
      <c r="B19" s="6"/>
      <c r="C19" s="6"/>
      <c r="D19" s="6"/>
      <c r="E19" s="6"/>
      <c r="F19" s="6"/>
      <c r="G19" s="6"/>
      <c r="H19" s="6"/>
    </row>
    <row r="20" spans="2:8" x14ac:dyDescent="0.25">
      <c r="B20" t="s">
        <v>69</v>
      </c>
      <c r="E20" s="11">
        <f>(15000*5)/5</f>
        <v>15000</v>
      </c>
    </row>
    <row r="21" spans="2:8" x14ac:dyDescent="0.25">
      <c r="B21" t="s">
        <v>65</v>
      </c>
    </row>
    <row r="23" spans="2:8" x14ac:dyDescent="0.25">
      <c r="B23" t="s">
        <v>70</v>
      </c>
    </row>
    <row r="24" spans="2:8" x14ac:dyDescent="0.25">
      <c r="B24" t="s">
        <v>91</v>
      </c>
    </row>
    <row r="26" spans="2:8" x14ac:dyDescent="0.25">
      <c r="B26" s="1" t="s">
        <v>67</v>
      </c>
      <c r="C26" s="1"/>
      <c r="D26" s="11">
        <f>((E20/5)+15000)*0.16666667</f>
        <v>3000.0000599999998</v>
      </c>
      <c r="E26" s="1"/>
    </row>
    <row r="28" spans="2:8" x14ac:dyDescent="0.25">
      <c r="B28" s="1" t="s">
        <v>18</v>
      </c>
    </row>
    <row r="30" spans="2:8" x14ac:dyDescent="0.25">
      <c r="B30" s="15" t="s">
        <v>90</v>
      </c>
      <c r="C30" s="15"/>
      <c r="D30" s="15"/>
      <c r="E30" s="15"/>
      <c r="F30" s="15"/>
      <c r="G30" s="15"/>
      <c r="H30" s="15"/>
    </row>
    <row r="31" spans="2:8" x14ac:dyDescent="0.25">
      <c r="B31" t="s">
        <v>86</v>
      </c>
      <c r="C31" s="11">
        <v>16500</v>
      </c>
      <c r="D31" s="13"/>
      <c r="E31" s="13"/>
      <c r="F31" s="13"/>
      <c r="G31" s="13"/>
      <c r="H31" s="13"/>
    </row>
    <row r="32" spans="2:8" x14ac:dyDescent="0.25">
      <c r="B32" t="s">
        <v>87</v>
      </c>
      <c r="C32" s="11">
        <f>C31*6/6</f>
        <v>16500</v>
      </c>
      <c r="E32" s="11"/>
    </row>
    <row r="33" spans="2:5" x14ac:dyDescent="0.25">
      <c r="B33" t="s">
        <v>65</v>
      </c>
    </row>
    <row r="35" spans="2:5" x14ac:dyDescent="0.25">
      <c r="B35" t="s">
        <v>92</v>
      </c>
    </row>
    <row r="37" spans="2:5" x14ac:dyDescent="0.25">
      <c r="B37" s="1" t="s">
        <v>67</v>
      </c>
      <c r="C37" s="11">
        <f>((C32/5)+C31)*0.16666667</f>
        <v>3300.0000659999996</v>
      </c>
      <c r="D37" s="11"/>
      <c r="E37" s="1"/>
    </row>
  </sheetData>
  <mergeCells count="3">
    <mergeCell ref="B14:G14"/>
    <mergeCell ref="B18:H18"/>
    <mergeCell ref="B30:H3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H16"/>
  <sheetViews>
    <sheetView showGridLines="0" workbookViewId="0">
      <selection activeCell="J6" sqref="J6"/>
    </sheetView>
  </sheetViews>
  <sheetFormatPr baseColWidth="10" defaultRowHeight="15" x14ac:dyDescent="0.25"/>
  <cols>
    <col min="1" max="1" width="4" customWidth="1"/>
  </cols>
  <sheetData>
    <row r="2" spans="2:8" ht="21" x14ac:dyDescent="0.35">
      <c r="B2" s="4" t="s">
        <v>71</v>
      </c>
    </row>
    <row r="3" spans="2:8" x14ac:dyDescent="0.25">
      <c r="B3" t="s">
        <v>62</v>
      </c>
    </row>
    <row r="4" spans="2:8" x14ac:dyDescent="0.25">
      <c r="B4" s="1" t="s">
        <v>72</v>
      </c>
    </row>
    <row r="6" spans="2:8" ht="30.75" customHeight="1" x14ac:dyDescent="0.25">
      <c r="B6" s="15" t="s">
        <v>64</v>
      </c>
      <c r="C6" s="15"/>
      <c r="D6" s="15"/>
      <c r="E6" s="15"/>
      <c r="F6" s="15"/>
      <c r="G6" s="15"/>
      <c r="H6" s="15"/>
    </row>
    <row r="9" spans="2:8" x14ac:dyDescent="0.25">
      <c r="B9" t="s">
        <v>74</v>
      </c>
    </row>
    <row r="10" spans="2:8" ht="33" customHeight="1" x14ac:dyDescent="0.25">
      <c r="B10" s="15" t="s">
        <v>73</v>
      </c>
      <c r="C10" s="15"/>
      <c r="D10" s="15"/>
      <c r="E10" s="15"/>
      <c r="F10" s="15"/>
      <c r="G10" s="15"/>
      <c r="H10" s="15"/>
    </row>
    <row r="12" spans="2:8" x14ac:dyDescent="0.25">
      <c r="B12" t="s">
        <v>75</v>
      </c>
      <c r="E12" s="12">
        <f>1500*45/5</f>
        <v>13500</v>
      </c>
    </row>
    <row r="13" spans="2:8" x14ac:dyDescent="0.25">
      <c r="B13" t="s">
        <v>81</v>
      </c>
      <c r="E13">
        <v>1500</v>
      </c>
    </row>
    <row r="14" spans="2:8" ht="29.25" customHeight="1" x14ac:dyDescent="0.25">
      <c r="B14" s="15" t="s">
        <v>76</v>
      </c>
      <c r="C14" s="15"/>
      <c r="D14" s="15"/>
      <c r="E14">
        <f>E12/45</f>
        <v>300</v>
      </c>
    </row>
    <row r="16" spans="2:8" x14ac:dyDescent="0.25">
      <c r="B16" s="1" t="s">
        <v>77</v>
      </c>
      <c r="C16" s="1"/>
      <c r="D16" s="1"/>
      <c r="E16" s="11">
        <f>(E13+E14)*1.5</f>
        <v>2700</v>
      </c>
    </row>
  </sheetData>
  <mergeCells count="3">
    <mergeCell ref="B6:H6"/>
    <mergeCell ref="B10:H10"/>
    <mergeCell ref="B14:D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G12"/>
  <sheetViews>
    <sheetView showGridLines="0" workbookViewId="0">
      <selection activeCell="G18" sqref="G18"/>
    </sheetView>
  </sheetViews>
  <sheetFormatPr baseColWidth="10" defaultRowHeight="15" x14ac:dyDescent="0.25"/>
  <cols>
    <col min="1" max="1" width="4.42578125" customWidth="1"/>
    <col min="2" max="2" width="22.28515625" customWidth="1"/>
  </cols>
  <sheetData>
    <row r="2" spans="2:7" ht="21" x14ac:dyDescent="0.35">
      <c r="D2" s="10" t="s">
        <v>48</v>
      </c>
    </row>
    <row r="3" spans="2:7" ht="21" x14ac:dyDescent="0.35">
      <c r="D3" s="10" t="s">
        <v>49</v>
      </c>
    </row>
    <row r="5" spans="2:7" ht="48" customHeight="1" x14ac:dyDescent="0.25">
      <c r="B5" s="16" t="s">
        <v>50</v>
      </c>
      <c r="C5" s="14"/>
      <c r="D5" s="14"/>
      <c r="E5" s="14"/>
      <c r="F5" s="14"/>
      <c r="G5" s="14"/>
    </row>
    <row r="7" spans="2:7" x14ac:dyDescent="0.25">
      <c r="B7" s="7" t="s">
        <v>16</v>
      </c>
    </row>
    <row r="8" spans="2:7" x14ac:dyDescent="0.25">
      <c r="B8" s="1" t="s">
        <v>51</v>
      </c>
    </row>
    <row r="9" spans="2:7" x14ac:dyDescent="0.25">
      <c r="B9" s="1"/>
    </row>
    <row r="10" spans="2:7" x14ac:dyDescent="0.25">
      <c r="B10" t="s">
        <v>52</v>
      </c>
    </row>
    <row r="12" spans="2:7" x14ac:dyDescent="0.25">
      <c r="B12" s="1" t="s">
        <v>15</v>
      </c>
      <c r="C12" s="9">
        <f>1/30*7/56*1.5</f>
        <v>6.2500000000000003E-3</v>
      </c>
    </row>
  </sheetData>
  <mergeCells count="1">
    <mergeCell ref="B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2:G12"/>
  <sheetViews>
    <sheetView showGridLines="0" workbookViewId="0">
      <selection activeCell="G17" sqref="G17"/>
    </sheetView>
  </sheetViews>
  <sheetFormatPr baseColWidth="10" defaultRowHeight="15" x14ac:dyDescent="0.25"/>
  <cols>
    <col min="1" max="1" width="4.42578125" customWidth="1"/>
    <col min="2" max="2" width="22.28515625" customWidth="1"/>
  </cols>
  <sheetData>
    <row r="2" spans="2:7" ht="21" x14ac:dyDescent="0.35">
      <c r="D2" s="10" t="s">
        <v>48</v>
      </c>
    </row>
    <row r="3" spans="2:7" ht="21" x14ac:dyDescent="0.35">
      <c r="D3" s="10" t="s">
        <v>53</v>
      </c>
    </row>
    <row r="5" spans="2:7" ht="48" customHeight="1" x14ac:dyDescent="0.25">
      <c r="B5" s="16" t="s">
        <v>54</v>
      </c>
      <c r="C5" s="14"/>
      <c r="D5" s="14"/>
      <c r="E5" s="14"/>
      <c r="F5" s="14"/>
      <c r="G5" s="14"/>
    </row>
    <row r="7" spans="2:7" x14ac:dyDescent="0.25">
      <c r="B7" s="7" t="s">
        <v>16</v>
      </c>
    </row>
    <row r="8" spans="2:7" x14ac:dyDescent="0.25">
      <c r="B8" s="1" t="s">
        <v>55</v>
      </c>
    </row>
    <row r="9" spans="2:7" x14ac:dyDescent="0.25">
      <c r="B9" s="1"/>
    </row>
    <row r="10" spans="2:7" x14ac:dyDescent="0.25">
      <c r="B10" t="s">
        <v>56</v>
      </c>
    </row>
    <row r="12" spans="2:7" x14ac:dyDescent="0.25">
      <c r="B12" s="1" t="s">
        <v>15</v>
      </c>
      <c r="C12" s="9">
        <f>1/30*7/60*1.5</f>
        <v>5.8333333333333327E-3</v>
      </c>
    </row>
  </sheetData>
  <mergeCells count="1">
    <mergeCell ref="B5:G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2:G12"/>
  <sheetViews>
    <sheetView showGridLines="0" workbookViewId="0">
      <selection activeCell="I16" sqref="I16"/>
    </sheetView>
  </sheetViews>
  <sheetFormatPr baseColWidth="10" defaultRowHeight="15" x14ac:dyDescent="0.25"/>
  <cols>
    <col min="1" max="1" width="4.42578125" customWidth="1"/>
    <col min="2" max="2" width="22.28515625" customWidth="1"/>
  </cols>
  <sheetData>
    <row r="2" spans="2:7" ht="21" x14ac:dyDescent="0.35">
      <c r="D2" s="10" t="s">
        <v>48</v>
      </c>
    </row>
    <row r="3" spans="2:7" ht="21" x14ac:dyDescent="0.35">
      <c r="D3" s="10" t="s">
        <v>60</v>
      </c>
    </row>
    <row r="5" spans="2:7" ht="75" customHeight="1" x14ac:dyDescent="0.25">
      <c r="B5" s="16" t="s">
        <v>57</v>
      </c>
      <c r="C5" s="14"/>
      <c r="D5" s="14"/>
      <c r="E5" s="14"/>
      <c r="F5" s="14"/>
      <c r="G5" s="14"/>
    </row>
    <row r="7" spans="2:7" x14ac:dyDescent="0.25">
      <c r="B7" s="7" t="s">
        <v>16</v>
      </c>
    </row>
    <row r="8" spans="2:7" x14ac:dyDescent="0.25">
      <c r="B8" s="1" t="s">
        <v>58</v>
      </c>
    </row>
    <row r="9" spans="2:7" x14ac:dyDescent="0.25">
      <c r="B9" s="1"/>
    </row>
    <row r="10" spans="2:7" x14ac:dyDescent="0.25">
      <c r="B10" t="s">
        <v>59</v>
      </c>
    </row>
    <row r="12" spans="2:7" x14ac:dyDescent="0.25">
      <c r="B12" s="1" t="s">
        <v>15</v>
      </c>
      <c r="C12" s="9">
        <f>1/180*1.5</f>
        <v>8.3333333333333332E-3</v>
      </c>
    </row>
  </sheetData>
  <mergeCells count="1"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SUELDO MENSUAL</vt:lpstr>
      <vt:lpstr>SUELDO DIARIO 6 DIAS</vt:lpstr>
      <vt:lpstr>SUELDO 5 DIAS</vt:lpstr>
      <vt:lpstr>SUELDO POR HORA</vt:lpstr>
      <vt:lpstr>JORNADA 56 HORAS</vt:lpstr>
      <vt:lpstr>JORNADA 60 HORAS</vt:lpstr>
      <vt:lpstr>jornada 180 horas mensuales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</dc:creator>
  <cp:lastModifiedBy>Usuario Computacion</cp:lastModifiedBy>
  <dcterms:created xsi:type="dcterms:W3CDTF">2015-12-07T02:51:52Z</dcterms:created>
  <dcterms:modified xsi:type="dcterms:W3CDTF">2018-03-21T18:33:15Z</dcterms:modified>
</cp:coreProperties>
</file>